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scoll\Desktop\Forestry 2024\Forestry Field Day 2024\APPLING COUNTY\"/>
    </mc:Choice>
  </mc:AlternateContent>
  <xr:revisionPtr revIDLastSave="0" documentId="13_ncr:1_{F46030CA-51BE-47E9-992D-C51464CA3311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SAWTIMBER" sheetId="4" r:id="rId1"/>
    <sheet name="PULPWOOD" sheetId="5" r:id="rId2"/>
    <sheet name="LAND MEASURE" sheetId="6" r:id="rId3"/>
    <sheet name="SENIOR OCULAR" sheetId="7" r:id="rId4"/>
    <sheet name="JUNIOR OCULAR" sheetId="8" r:id="rId5"/>
  </sheets>
  <calcPr calcId="191029"/>
</workbook>
</file>

<file path=xl/calcChain.xml><?xml version="1.0" encoding="utf-8"?>
<calcChain xmlns="http://schemas.openxmlformats.org/spreadsheetml/2006/main">
  <c r="D11" i="8" l="1"/>
  <c r="E11" i="8" s="1"/>
  <c r="D10" i="8"/>
  <c r="E10" i="8" s="1"/>
  <c r="D9" i="8"/>
  <c r="E9" i="8" s="1"/>
  <c r="D8" i="8"/>
  <c r="E8" i="8" s="1"/>
  <c r="D7" i="8"/>
  <c r="E7" i="8" s="1"/>
  <c r="D6" i="8"/>
  <c r="E6" i="8" s="1"/>
  <c r="D5" i="8"/>
  <c r="E5" i="8" s="1"/>
  <c r="D4" i="8"/>
  <c r="E4" i="8" s="1"/>
  <c r="D3" i="8"/>
  <c r="E3" i="8" s="1"/>
  <c r="D2" i="8"/>
  <c r="E2" i="8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D16" i="7"/>
  <c r="E16" i="7" s="1"/>
  <c r="D15" i="7"/>
  <c r="E15" i="7" s="1"/>
  <c r="D14" i="7"/>
  <c r="E14" i="7" s="1"/>
  <c r="D11" i="7"/>
  <c r="E11" i="7" s="1"/>
  <c r="D10" i="7"/>
  <c r="E10" i="7" s="1"/>
  <c r="D9" i="7"/>
  <c r="E9" i="7" s="1"/>
  <c r="D8" i="7"/>
  <c r="E8" i="7" s="1"/>
  <c r="D7" i="7"/>
  <c r="E7" i="7" s="1"/>
  <c r="D6" i="7"/>
  <c r="E6" i="7" s="1"/>
  <c r="D5" i="7"/>
  <c r="E5" i="7" s="1"/>
  <c r="D4" i="7"/>
  <c r="E4" i="7" s="1"/>
  <c r="D3" i="7"/>
  <c r="E3" i="7" s="1"/>
  <c r="D2" i="7"/>
  <c r="E2" i="7" s="1"/>
  <c r="D8" i="6"/>
  <c r="D10" i="6" s="1"/>
  <c r="D12" i="6" s="1"/>
  <c r="D14" i="6" s="1"/>
  <c r="D18" i="6" s="1"/>
  <c r="E14" i="8" l="1"/>
  <c r="E24" i="7"/>
  <c r="E12" i="7"/>
  <c r="E27" i="7"/>
  <c r="E23" i="5"/>
  <c r="E25" i="5" s="1"/>
  <c r="E27" i="5" s="1"/>
  <c r="E29" i="5" s="1"/>
  <c r="E31" i="5" s="1"/>
  <c r="E40" i="5" s="1"/>
  <c r="E7" i="5"/>
  <c r="E9" i="5" s="1"/>
  <c r="E11" i="5" s="1"/>
  <c r="E13" i="5" s="1"/>
  <c r="E15" i="5" s="1"/>
  <c r="E38" i="5" s="1"/>
  <c r="E46" i="5" l="1"/>
  <c r="E7" i="4"/>
  <c r="E9" i="4" s="1"/>
  <c r="E11" i="4" s="1"/>
  <c r="E13" i="4" s="1"/>
  <c r="E15" i="4" s="1"/>
  <c r="E37" i="4" s="1"/>
  <c r="E23" i="4"/>
  <c r="E25" i="4" s="1"/>
  <c r="E27" i="4" s="1"/>
  <c r="E29" i="4" s="1"/>
  <c r="E31" i="4" s="1"/>
  <c r="E39" i="4" s="1"/>
  <c r="E47" i="4" l="1"/>
</calcChain>
</file>

<file path=xl/sharedStrings.xml><?xml version="1.0" encoding="utf-8"?>
<sst xmlns="http://schemas.openxmlformats.org/spreadsheetml/2006/main" count="87" uniqueCount="43">
  <si>
    <t>SAWTIMBER EVALUATION</t>
  </si>
  <si>
    <t>DEVIATION</t>
  </si>
  <si>
    <t>PERCENT DEVIATION</t>
  </si>
  <si>
    <t>CONVERSION TO POINTS</t>
  </si>
  <si>
    <t>CORRECT TONNAGE/ACRE</t>
  </si>
  <si>
    <t>CONTESTANTS TONNAGE</t>
  </si>
  <si>
    <t>POINTS FOR VOLUME</t>
  </si>
  <si>
    <t>POINTS FOR TONNAGE</t>
  </si>
  <si>
    <t>POINTS FOR HEIGHT</t>
  </si>
  <si>
    <t>POINTS FOR DIAMETER</t>
  </si>
  <si>
    <t>POINTS FOR FORM CLASS</t>
  </si>
  <si>
    <t>TOTAL</t>
  </si>
  <si>
    <t>ENTER DATA HERE</t>
  </si>
  <si>
    <t>30- POINTS NOT TO BE LESS THAN 0</t>
  </si>
  <si>
    <t>5- POINTS NOT TO BE LESS THAN 0</t>
  </si>
  <si>
    <t>GRAND TOTAL</t>
  </si>
  <si>
    <t>ENTER OFFICIAL DATA HERE</t>
  </si>
  <si>
    <t>ENTER STUDENT DATA HERE</t>
  </si>
  <si>
    <t>CORRECT MBF VOLUME/ACRE</t>
  </si>
  <si>
    <t>CONTESTANTS MBF/Acre VOLUME</t>
  </si>
  <si>
    <t>PULPWOOD EVALUATION</t>
  </si>
  <si>
    <t>CORRECT VOLUME IN CORDS</t>
  </si>
  <si>
    <t>CONTESTANTS VOLUME IN CDS</t>
  </si>
  <si>
    <t>35- POINTS NOT TO BE LESS THAN 0</t>
  </si>
  <si>
    <t>CORRECT TONNAGE</t>
  </si>
  <si>
    <t>POINTS FOR  VOLUME</t>
  </si>
  <si>
    <t xml:space="preserve">LAND MEASUREMENT </t>
  </si>
  <si>
    <t>CORRECT ACREAGE</t>
  </si>
  <si>
    <t>CONTESTANTS ACREAGE</t>
  </si>
  <si>
    <t>DEDUCTION</t>
  </si>
  <si>
    <t>POINTS</t>
  </si>
  <si>
    <t>DRAWING</t>
  </si>
  <si>
    <t>Tree</t>
  </si>
  <si>
    <t>Correct DBH</t>
  </si>
  <si>
    <t>Student DBH</t>
  </si>
  <si>
    <t>Abs diff</t>
  </si>
  <si>
    <t>DBH Score</t>
  </si>
  <si>
    <t>Correct Height</t>
  </si>
  <si>
    <t>Student Height</t>
  </si>
  <si>
    <t>Height Score</t>
  </si>
  <si>
    <t>Points for Product</t>
  </si>
  <si>
    <t>Total Score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</si>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</sst>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5" x14ac:knownFonts="1">
    <font>
      <sz val="10"/>
      <name val="Arial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C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0" borderId="1" xfId="0" applyBorder="1"/>
    <xf numFmtId="1" fontId="0" fillId="0" borderId="0" xfId="0" applyNumberFormat="1"/>
    <xf numFmtId="0" fontId="1" fillId="0" borderId="1" xfId="0" applyFont="1" applyBorder="1"/>
    <xf numFmtId="0" fontId="2" fillId="0" borderId="0" xfId="0" applyFont="1"/>
    <xf numFmtId="2" fontId="0" fillId="0" borderId="1" xfId="0" applyNumberFormat="1" applyBorder="1"/>
    <xf numFmtId="0" fontId="3" fillId="0" borderId="0" xfId="0" applyFont="1"/>
    <xf numFmtId="165" fontId="0" fillId="0" borderId="0" xfId="0" applyNumberFormat="1"/>
    <xf numFmtId="165" fontId="0" fillId="0" borderId="0" xfId="0" applyNumberFormat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16" fontId="0" fillId="0" borderId="0" xfId="0" quotePrefix="1" applyNumberFormat="1"/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/>
    <xf numFmtId="0" fontId="0" fillId="0" borderId="6" xfId="0" applyBorder="1" applyAlignment="1">
      <alignment horizontal="center"/>
    </xf>
    <xf numFmtId="0" fontId="4" fillId="0" borderId="4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2</xdr:row>
      <xdr:rowOff>19050</xdr:rowOff>
    </xdr:from>
    <xdr:to>
      <xdr:col>5</xdr:col>
      <xdr:colOff>447675</xdr:colOff>
      <xdr:row>3</xdr:row>
      <xdr:rowOff>0</xdr:rowOff>
    </xdr:to>
    <xdr:sp macro="" textlink="">
      <xdr:nvSpPr>
        <xdr:cNvPr id="2168" name="AutoShape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>
          <a:spLocks noChangeArrowheads="1"/>
        </xdr:cNvSpPr>
      </xdr:nvSpPr>
      <xdr:spPr bwMode="auto">
        <a:xfrm>
          <a:off x="3419475" y="342900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4</xdr:row>
      <xdr:rowOff>19050</xdr:rowOff>
    </xdr:from>
    <xdr:to>
      <xdr:col>5</xdr:col>
      <xdr:colOff>447675</xdr:colOff>
      <xdr:row>5</xdr:row>
      <xdr:rowOff>0</xdr:rowOff>
    </xdr:to>
    <xdr:sp macro="" textlink="">
      <xdr:nvSpPr>
        <xdr:cNvPr id="2169" name="AutoShape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>
          <a:spLocks noChangeArrowheads="1"/>
        </xdr:cNvSpPr>
      </xdr:nvSpPr>
      <xdr:spPr bwMode="auto">
        <a:xfrm>
          <a:off x="3419475" y="666750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chemeClr val="tx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18</xdr:row>
      <xdr:rowOff>19050</xdr:rowOff>
    </xdr:from>
    <xdr:to>
      <xdr:col>5</xdr:col>
      <xdr:colOff>447675</xdr:colOff>
      <xdr:row>19</xdr:row>
      <xdr:rowOff>0</xdr:rowOff>
    </xdr:to>
    <xdr:sp macro="" textlink="">
      <xdr:nvSpPr>
        <xdr:cNvPr id="2170" name="AutoShape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>
          <a:spLocks noChangeArrowheads="1"/>
        </xdr:cNvSpPr>
      </xdr:nvSpPr>
      <xdr:spPr bwMode="auto">
        <a:xfrm>
          <a:off x="3419475" y="115252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20</xdr:row>
      <xdr:rowOff>19050</xdr:rowOff>
    </xdr:from>
    <xdr:to>
      <xdr:col>5</xdr:col>
      <xdr:colOff>447675</xdr:colOff>
      <xdr:row>21</xdr:row>
      <xdr:rowOff>0</xdr:rowOff>
    </xdr:to>
    <xdr:sp macro="" textlink="">
      <xdr:nvSpPr>
        <xdr:cNvPr id="2171" name="AutoShape 4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>
          <a:spLocks noChangeArrowheads="1"/>
        </xdr:cNvSpPr>
      </xdr:nvSpPr>
      <xdr:spPr bwMode="auto">
        <a:xfrm>
          <a:off x="3419475" y="147637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chemeClr val="tx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40</xdr:row>
      <xdr:rowOff>0</xdr:rowOff>
    </xdr:from>
    <xdr:to>
      <xdr:col>5</xdr:col>
      <xdr:colOff>457200</xdr:colOff>
      <xdr:row>40</xdr:row>
      <xdr:rowOff>142875</xdr:rowOff>
    </xdr:to>
    <xdr:sp macro="" textlink="">
      <xdr:nvSpPr>
        <xdr:cNvPr id="2172" name="AutoShape 5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>
          <a:spLocks noChangeArrowheads="1"/>
        </xdr:cNvSpPr>
      </xdr:nvSpPr>
      <xdr:spPr bwMode="auto">
        <a:xfrm>
          <a:off x="3429000" y="275272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chemeClr val="tx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42</xdr:row>
      <xdr:rowOff>19050</xdr:rowOff>
    </xdr:from>
    <xdr:to>
      <xdr:col>5</xdr:col>
      <xdr:colOff>447675</xdr:colOff>
      <xdr:row>43</xdr:row>
      <xdr:rowOff>0</xdr:rowOff>
    </xdr:to>
    <xdr:sp macro="" textlink="">
      <xdr:nvSpPr>
        <xdr:cNvPr id="2173" name="AutoShape 6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>
          <a:spLocks noChangeArrowheads="1"/>
        </xdr:cNvSpPr>
      </xdr:nvSpPr>
      <xdr:spPr bwMode="auto">
        <a:xfrm>
          <a:off x="3419475" y="309562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chemeClr val="tx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114300</xdr:colOff>
      <xdr:row>44</xdr:row>
      <xdr:rowOff>19050</xdr:rowOff>
    </xdr:from>
    <xdr:to>
      <xdr:col>5</xdr:col>
      <xdr:colOff>447675</xdr:colOff>
      <xdr:row>45</xdr:row>
      <xdr:rowOff>0</xdr:rowOff>
    </xdr:to>
    <xdr:sp macro="" textlink="">
      <xdr:nvSpPr>
        <xdr:cNvPr id="2174" name="AutoShape 7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>
          <a:spLocks noChangeArrowheads="1"/>
        </xdr:cNvSpPr>
      </xdr:nvSpPr>
      <xdr:spPr bwMode="auto">
        <a:xfrm>
          <a:off x="3419475" y="341947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chemeClr val="tx2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2</xdr:row>
      <xdr:rowOff>19050</xdr:rowOff>
    </xdr:from>
    <xdr:to>
      <xdr:col>5</xdr:col>
      <xdr:colOff>466725</xdr:colOff>
      <xdr:row>2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3371850" y="342900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4</xdr:row>
      <xdr:rowOff>19050</xdr:rowOff>
    </xdr:from>
    <xdr:to>
      <xdr:col>5</xdr:col>
      <xdr:colOff>466725</xdr:colOff>
      <xdr:row>4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371850" y="666750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18</xdr:row>
      <xdr:rowOff>19050</xdr:rowOff>
    </xdr:from>
    <xdr:to>
      <xdr:col>5</xdr:col>
      <xdr:colOff>466725</xdr:colOff>
      <xdr:row>18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371850" y="1152525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20</xdr:row>
      <xdr:rowOff>19050</xdr:rowOff>
    </xdr:from>
    <xdr:to>
      <xdr:col>5</xdr:col>
      <xdr:colOff>466725</xdr:colOff>
      <xdr:row>20</xdr:row>
      <xdr:rowOff>152400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371850" y="1476375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41</xdr:row>
      <xdr:rowOff>19050</xdr:rowOff>
    </xdr:from>
    <xdr:to>
      <xdr:col>5</xdr:col>
      <xdr:colOff>466725</xdr:colOff>
      <xdr:row>41</xdr:row>
      <xdr:rowOff>152400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371850" y="2933700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66675</xdr:colOff>
      <xdr:row>43</xdr:row>
      <xdr:rowOff>19050</xdr:rowOff>
    </xdr:from>
    <xdr:to>
      <xdr:col>5</xdr:col>
      <xdr:colOff>466725</xdr:colOff>
      <xdr:row>43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3371850" y="3257550"/>
          <a:ext cx="400050" cy="133350"/>
        </a:xfrm>
        <a:prstGeom prst="leftArrow">
          <a:avLst>
            <a:gd name="adj1" fmla="val 50000"/>
            <a:gd name="adj2" fmla="val 75000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3</xdr:row>
      <xdr:rowOff>19050</xdr:rowOff>
    </xdr:from>
    <xdr:to>
      <xdr:col>4</xdr:col>
      <xdr:colOff>447675</xdr:colOff>
      <xdr:row>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600325" y="50482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rgbClr val="007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5</xdr:row>
      <xdr:rowOff>19050</xdr:rowOff>
    </xdr:from>
    <xdr:to>
      <xdr:col>4</xdr:col>
      <xdr:colOff>447675</xdr:colOff>
      <xdr:row>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600325" y="82867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15</xdr:row>
      <xdr:rowOff>19050</xdr:rowOff>
    </xdr:from>
    <xdr:to>
      <xdr:col>4</xdr:col>
      <xdr:colOff>447675</xdr:colOff>
      <xdr:row>16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2600325" y="2447925"/>
          <a:ext cx="333375" cy="142875"/>
        </a:xfrm>
        <a:prstGeom prst="leftArrow">
          <a:avLst>
            <a:gd name="adj1" fmla="val 50000"/>
            <a:gd name="adj2" fmla="val 58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zoomScaleNormal="100" workbookViewId="0">
      <selection activeCell="E45" sqref="E45"/>
    </sheetView>
  </sheetViews>
  <sheetFormatPr defaultRowHeight="12.75" x14ac:dyDescent="0.2"/>
  <cols>
    <col min="5" max="5" width="14.140625" bestFit="1" customWidth="1"/>
  </cols>
  <sheetData>
    <row r="1" spans="1:7" x14ac:dyDescent="0.2">
      <c r="A1" t="s">
        <v>0</v>
      </c>
    </row>
    <row r="3" spans="1:7" x14ac:dyDescent="0.2">
      <c r="A3" t="s">
        <v>18</v>
      </c>
      <c r="E3" s="3">
        <v>5.9210000000000003</v>
      </c>
      <c r="G3" s="5" t="s">
        <v>16</v>
      </c>
    </row>
    <row r="5" spans="1:7" x14ac:dyDescent="0.2">
      <c r="A5" t="s">
        <v>19</v>
      </c>
      <c r="E5" s="2"/>
      <c r="G5" s="5" t="s">
        <v>17</v>
      </c>
    </row>
    <row r="7" spans="1:7" hidden="1" x14ac:dyDescent="0.2">
      <c r="A7" t="s">
        <v>1</v>
      </c>
      <c r="E7" s="3">
        <f>ABS(E3-E5)</f>
        <v>5.9210000000000003</v>
      </c>
    </row>
    <row r="8" spans="1:7" hidden="1" x14ac:dyDescent="0.2"/>
    <row r="9" spans="1:7" hidden="1" x14ac:dyDescent="0.2">
      <c r="A9" t="s">
        <v>2</v>
      </c>
      <c r="E9" s="4">
        <f>(E7/E3)*100</f>
        <v>100</v>
      </c>
    </row>
    <row r="10" spans="1:7" hidden="1" x14ac:dyDescent="0.2"/>
    <row r="11" spans="1:7" hidden="1" x14ac:dyDescent="0.2">
      <c r="A11" t="s">
        <v>3</v>
      </c>
      <c r="E11" s="4">
        <f>E9</f>
        <v>100</v>
      </c>
    </row>
    <row r="12" spans="1:7" hidden="1" x14ac:dyDescent="0.2"/>
    <row r="13" spans="1:7" hidden="1" x14ac:dyDescent="0.2">
      <c r="A13" t="s">
        <v>13</v>
      </c>
      <c r="E13" s="4">
        <f>30-E11</f>
        <v>-70</v>
      </c>
    </row>
    <row r="14" spans="1:7" hidden="1" x14ac:dyDescent="0.2"/>
    <row r="15" spans="1:7" hidden="1" x14ac:dyDescent="0.2">
      <c r="A15" t="s">
        <v>6</v>
      </c>
      <c r="E15" s="4">
        <f>IF(E13&gt;0,E13,0)</f>
        <v>0</v>
      </c>
      <c r="G15" s="5"/>
    </row>
    <row r="16" spans="1:7" hidden="1" x14ac:dyDescent="0.2">
      <c r="G16" s="5"/>
    </row>
    <row r="17" spans="1:10" ht="13.5" hidden="1" thickBo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9" spans="1:10" x14ac:dyDescent="0.2">
      <c r="A19" t="s">
        <v>4</v>
      </c>
      <c r="E19" s="3">
        <v>45.887500000000003</v>
      </c>
      <c r="G19" s="5" t="s">
        <v>16</v>
      </c>
    </row>
    <row r="21" spans="1:10" x14ac:dyDescent="0.2">
      <c r="A21" t="s">
        <v>5</v>
      </c>
      <c r="E21" s="2"/>
      <c r="G21" s="5" t="s">
        <v>17</v>
      </c>
    </row>
    <row r="22" spans="1:10" hidden="1" x14ac:dyDescent="0.2"/>
    <row r="23" spans="1:10" hidden="1" x14ac:dyDescent="0.2">
      <c r="A23" t="s">
        <v>1</v>
      </c>
      <c r="E23" s="3">
        <f>ABS(E19-E21)</f>
        <v>45.887500000000003</v>
      </c>
    </row>
    <row r="24" spans="1:10" hidden="1" x14ac:dyDescent="0.2"/>
    <row r="25" spans="1:10" hidden="1" x14ac:dyDescent="0.2">
      <c r="A25" t="s">
        <v>2</v>
      </c>
      <c r="E25" s="4">
        <f>(E23/E19)*100</f>
        <v>100</v>
      </c>
    </row>
    <row r="26" spans="1:10" hidden="1" x14ac:dyDescent="0.2"/>
    <row r="27" spans="1:10" hidden="1" x14ac:dyDescent="0.2">
      <c r="A27" t="s">
        <v>3</v>
      </c>
      <c r="E27" s="4">
        <f>E25/5</f>
        <v>20</v>
      </c>
    </row>
    <row r="28" spans="1:10" hidden="1" x14ac:dyDescent="0.2"/>
    <row r="29" spans="1:10" hidden="1" x14ac:dyDescent="0.2">
      <c r="A29" t="s">
        <v>14</v>
      </c>
      <c r="E29" s="4">
        <f>5-E27</f>
        <v>-15</v>
      </c>
    </row>
    <row r="30" spans="1:10" hidden="1" x14ac:dyDescent="0.2">
      <c r="E30" s="7"/>
    </row>
    <row r="31" spans="1:10" hidden="1" x14ac:dyDescent="0.2">
      <c r="A31" t="s">
        <v>7</v>
      </c>
      <c r="E31" s="4">
        <f>0+IF(E29&gt;0,E29,0)</f>
        <v>0</v>
      </c>
      <c r="G31" s="5"/>
    </row>
    <row r="32" spans="1:10" hidden="1" x14ac:dyDescent="0.2">
      <c r="G32" s="5"/>
    </row>
    <row r="33" spans="1:10" ht="13.5" hidden="1" thickBot="1" x14ac:dyDescent="0.25">
      <c r="A33" s="6"/>
      <c r="B33" s="6"/>
      <c r="C33" s="6"/>
      <c r="D33" s="6"/>
      <c r="E33" s="6"/>
      <c r="F33" s="6"/>
      <c r="G33" s="8"/>
      <c r="H33" s="6"/>
      <c r="I33" s="6"/>
      <c r="J33" s="6"/>
    </row>
    <row r="34" spans="1:10" x14ac:dyDescent="0.2">
      <c r="G34" s="5"/>
    </row>
    <row r="35" spans="1:10" x14ac:dyDescent="0.2">
      <c r="A35" t="s">
        <v>15</v>
      </c>
      <c r="G35" s="5"/>
    </row>
    <row r="36" spans="1:10" x14ac:dyDescent="0.2">
      <c r="G36" s="5"/>
    </row>
    <row r="37" spans="1:10" x14ac:dyDescent="0.2">
      <c r="A37" t="s">
        <v>6</v>
      </c>
      <c r="E37" s="4">
        <f>E15</f>
        <v>0</v>
      </c>
      <c r="G37" s="5"/>
    </row>
    <row r="38" spans="1:10" x14ac:dyDescent="0.2">
      <c r="G38" s="5"/>
    </row>
    <row r="39" spans="1:10" x14ac:dyDescent="0.2">
      <c r="A39" t="s">
        <v>7</v>
      </c>
      <c r="E39" s="4">
        <f>E31</f>
        <v>0</v>
      </c>
      <c r="G39" s="5"/>
    </row>
    <row r="40" spans="1:10" x14ac:dyDescent="0.2">
      <c r="G40" s="5"/>
    </row>
    <row r="41" spans="1:10" x14ac:dyDescent="0.2">
      <c r="A41" t="s">
        <v>9</v>
      </c>
      <c r="E41" s="1">
        <v>0</v>
      </c>
      <c r="G41" s="5" t="s">
        <v>17</v>
      </c>
    </row>
    <row r="43" spans="1:10" x14ac:dyDescent="0.2">
      <c r="A43" t="s">
        <v>8</v>
      </c>
      <c r="E43" s="1">
        <v>0</v>
      </c>
      <c r="G43" s="5" t="s">
        <v>17</v>
      </c>
    </row>
    <row r="45" spans="1:10" x14ac:dyDescent="0.2">
      <c r="A45" t="s">
        <v>10</v>
      </c>
      <c r="E45" s="1">
        <v>0</v>
      </c>
      <c r="G45" s="5" t="s">
        <v>17</v>
      </c>
    </row>
    <row r="47" spans="1:10" x14ac:dyDescent="0.2">
      <c r="A47" t="s">
        <v>11</v>
      </c>
      <c r="E47" s="4">
        <f>SUM(E37:E45)</f>
        <v>0</v>
      </c>
    </row>
  </sheetData>
  <sheetProtection sheet="1" objects="1" scenarios="1" selectLockedCells="1"/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6"/>
  <sheetViews>
    <sheetView workbookViewId="0">
      <selection activeCell="E5" sqref="E5"/>
    </sheetView>
  </sheetViews>
  <sheetFormatPr defaultRowHeight="12.75" x14ac:dyDescent="0.2"/>
  <cols>
    <col min="5" max="5" width="13" bestFit="1" customWidth="1"/>
  </cols>
  <sheetData>
    <row r="1" spans="1:7" x14ac:dyDescent="0.2">
      <c r="A1" t="s">
        <v>20</v>
      </c>
    </row>
    <row r="3" spans="1:7" x14ac:dyDescent="0.2">
      <c r="A3" t="s">
        <v>21</v>
      </c>
      <c r="E3" s="3">
        <v>2.5289999999999999</v>
      </c>
      <c r="G3" s="5" t="s">
        <v>16</v>
      </c>
    </row>
    <row r="5" spans="1:7" x14ac:dyDescent="0.2">
      <c r="A5" t="s">
        <v>22</v>
      </c>
      <c r="E5" s="2"/>
      <c r="G5" s="5" t="s">
        <v>17</v>
      </c>
    </row>
    <row r="6" spans="1:7" hidden="1" x14ac:dyDescent="0.2"/>
    <row r="7" spans="1:7" hidden="1" x14ac:dyDescent="0.2">
      <c r="A7" t="s">
        <v>1</v>
      </c>
      <c r="E7" s="3">
        <f>ABS(E3-E5)</f>
        <v>2.5289999999999999</v>
      </c>
    </row>
    <row r="8" spans="1:7" hidden="1" x14ac:dyDescent="0.2"/>
    <row r="9" spans="1:7" hidden="1" x14ac:dyDescent="0.2">
      <c r="A9" t="s">
        <v>2</v>
      </c>
      <c r="E9" s="4">
        <f>(E7/E3)*100</f>
        <v>100</v>
      </c>
    </row>
    <row r="10" spans="1:7" hidden="1" x14ac:dyDescent="0.2"/>
    <row r="11" spans="1:7" hidden="1" x14ac:dyDescent="0.2">
      <c r="A11" t="s">
        <v>3</v>
      </c>
      <c r="E11" s="4">
        <f>E9</f>
        <v>100</v>
      </c>
    </row>
    <row r="12" spans="1:7" hidden="1" x14ac:dyDescent="0.2"/>
    <row r="13" spans="1:7" hidden="1" x14ac:dyDescent="0.2">
      <c r="A13" t="s">
        <v>23</v>
      </c>
      <c r="E13" s="4">
        <f>35-E11</f>
        <v>-65</v>
      </c>
    </row>
    <row r="14" spans="1:7" hidden="1" x14ac:dyDescent="0.2"/>
    <row r="15" spans="1:7" x14ac:dyDescent="0.2">
      <c r="A15" s="9" t="s">
        <v>6</v>
      </c>
      <c r="B15" s="9"/>
      <c r="C15" s="9"/>
      <c r="E15" s="4">
        <f>IF(E13&gt;0,E13,0)</f>
        <v>0</v>
      </c>
      <c r="G15" s="5"/>
    </row>
    <row r="16" spans="1:7" hidden="1" x14ac:dyDescent="0.2">
      <c r="G16" s="5"/>
    </row>
    <row r="17" spans="1:9" ht="13.5" hidden="1" thickBot="1" x14ac:dyDescent="0.25">
      <c r="A17" s="6"/>
      <c r="B17" s="6"/>
      <c r="C17" s="6"/>
      <c r="D17" s="6"/>
      <c r="E17" s="6"/>
      <c r="F17" s="6"/>
      <c r="G17" s="6"/>
      <c r="H17" s="6"/>
      <c r="I17" s="6"/>
    </row>
    <row r="19" spans="1:9" x14ac:dyDescent="0.2">
      <c r="A19" t="s">
        <v>24</v>
      </c>
      <c r="E19" s="3">
        <v>6.9547499999999998</v>
      </c>
      <c r="G19" s="5" t="s">
        <v>16</v>
      </c>
    </row>
    <row r="21" spans="1:9" x14ac:dyDescent="0.2">
      <c r="A21" t="s">
        <v>5</v>
      </c>
      <c r="E21" s="2"/>
      <c r="G21" s="5" t="s">
        <v>17</v>
      </c>
    </row>
    <row r="22" spans="1:9" hidden="1" x14ac:dyDescent="0.2"/>
    <row r="23" spans="1:9" hidden="1" x14ac:dyDescent="0.2">
      <c r="A23" t="s">
        <v>1</v>
      </c>
      <c r="E23" s="3">
        <f>ABS(E19-E21)</f>
        <v>6.9547499999999998</v>
      </c>
    </row>
    <row r="24" spans="1:9" hidden="1" x14ac:dyDescent="0.2"/>
    <row r="25" spans="1:9" hidden="1" x14ac:dyDescent="0.2">
      <c r="A25" t="s">
        <v>2</v>
      </c>
      <c r="E25" s="4">
        <f>(E23/E19)*100</f>
        <v>100</v>
      </c>
    </row>
    <row r="26" spans="1:9" hidden="1" x14ac:dyDescent="0.2"/>
    <row r="27" spans="1:9" hidden="1" x14ac:dyDescent="0.2">
      <c r="A27" t="s">
        <v>3</v>
      </c>
      <c r="E27" s="4">
        <f>E25/5</f>
        <v>20</v>
      </c>
    </row>
    <row r="28" spans="1:9" hidden="1" x14ac:dyDescent="0.2"/>
    <row r="29" spans="1:9" hidden="1" x14ac:dyDescent="0.2">
      <c r="A29" t="s">
        <v>14</v>
      </c>
      <c r="E29" s="4">
        <f>5-E27</f>
        <v>-15</v>
      </c>
    </row>
    <row r="30" spans="1:9" hidden="1" x14ac:dyDescent="0.2">
      <c r="E30" s="7"/>
    </row>
    <row r="31" spans="1:9" x14ac:dyDescent="0.2">
      <c r="A31" s="9" t="s">
        <v>7</v>
      </c>
      <c r="E31" s="4">
        <f>IF(E29&gt;0,E29,0)</f>
        <v>0</v>
      </c>
      <c r="G31" s="5"/>
    </row>
    <row r="32" spans="1:9" hidden="1" x14ac:dyDescent="0.2">
      <c r="E32" s="4"/>
      <c r="G32" s="5"/>
    </row>
    <row r="33" spans="1:9" hidden="1" x14ac:dyDescent="0.2">
      <c r="E33" s="4"/>
    </row>
    <row r="34" spans="1:9" ht="13.5" hidden="1" thickBot="1" x14ac:dyDescent="0.25">
      <c r="A34" s="6"/>
      <c r="B34" s="6"/>
      <c r="C34" s="6"/>
      <c r="D34" s="6"/>
      <c r="E34" s="10"/>
      <c r="F34" s="6"/>
      <c r="G34" s="6"/>
      <c r="H34" s="6"/>
      <c r="I34" s="6"/>
    </row>
    <row r="35" spans="1:9" x14ac:dyDescent="0.2">
      <c r="E35" s="4"/>
    </row>
    <row r="36" spans="1:9" x14ac:dyDescent="0.2">
      <c r="A36" t="s">
        <v>15</v>
      </c>
      <c r="E36" s="4"/>
    </row>
    <row r="37" spans="1:9" x14ac:dyDescent="0.2">
      <c r="E37" s="4"/>
    </row>
    <row r="38" spans="1:9" x14ac:dyDescent="0.2">
      <c r="A38" s="11" t="s">
        <v>25</v>
      </c>
      <c r="E38" s="4">
        <f>E15</f>
        <v>0</v>
      </c>
    </row>
    <row r="39" spans="1:9" x14ac:dyDescent="0.2">
      <c r="E39" s="4"/>
    </row>
    <row r="40" spans="1:9" x14ac:dyDescent="0.2">
      <c r="A40" s="11" t="s">
        <v>7</v>
      </c>
      <c r="E40" s="4">
        <f>E31</f>
        <v>0</v>
      </c>
    </row>
    <row r="42" spans="1:9" x14ac:dyDescent="0.2">
      <c r="A42" s="11" t="s">
        <v>9</v>
      </c>
      <c r="E42" s="1"/>
      <c r="G42" s="5" t="s">
        <v>17</v>
      </c>
    </row>
    <row r="44" spans="1:9" x14ac:dyDescent="0.2">
      <c r="A44" s="11" t="s">
        <v>8</v>
      </c>
      <c r="E44" s="1"/>
      <c r="G44" s="5" t="s">
        <v>12</v>
      </c>
    </row>
    <row r="46" spans="1:9" x14ac:dyDescent="0.2">
      <c r="A46" s="9" t="s">
        <v>11</v>
      </c>
      <c r="E46" s="4">
        <f>SUM(E38:E44)</f>
        <v>0</v>
      </c>
    </row>
  </sheetData>
  <sheetProtection sheet="1" objects="1" scenarios="1" selectLockedCell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tabSelected="1" topLeftCell="A4" zoomScale="140" zoomScaleNormal="140" workbookViewId="0">
      <selection activeCell="D6" sqref="D6"/>
    </sheetView>
  </sheetViews>
  <sheetFormatPr defaultRowHeight="12.75" x14ac:dyDescent="0.2"/>
  <cols>
    <col min="4" max="4" width="11.5703125" bestFit="1" customWidth="1"/>
  </cols>
  <sheetData>
    <row r="1" spans="1:6" x14ac:dyDescent="0.2">
      <c r="A1" t="s">
        <v>26</v>
      </c>
    </row>
    <row r="4" spans="1:6" x14ac:dyDescent="0.2">
      <c r="A4" t="s">
        <v>27</v>
      </c>
      <c r="D4" s="12">
        <v>1.1163000000000001</v>
      </c>
      <c r="F4" s="5" t="s">
        <v>16</v>
      </c>
    </row>
    <row r="6" spans="1:6" x14ac:dyDescent="0.2">
      <c r="A6" t="s">
        <v>28</v>
      </c>
      <c r="D6" s="13">
        <v>1.07</v>
      </c>
      <c r="F6" s="5" t="s">
        <v>17</v>
      </c>
    </row>
    <row r="8" spans="1:6" x14ac:dyDescent="0.2">
      <c r="B8" t="s">
        <v>1</v>
      </c>
      <c r="D8" s="12">
        <f>ABS(D4-D6)</f>
        <v>4.6300000000000008E-2</v>
      </c>
    </row>
    <row r="10" spans="1:6" x14ac:dyDescent="0.2">
      <c r="B10" t="s">
        <v>29</v>
      </c>
      <c r="D10" s="12">
        <f>D8*100</f>
        <v>4.6300000000000008</v>
      </c>
    </row>
    <row r="12" spans="1:6" x14ac:dyDescent="0.2">
      <c r="B12" t="s">
        <v>30</v>
      </c>
      <c r="D12" s="12">
        <f>90-D10</f>
        <v>85.37</v>
      </c>
    </row>
    <row r="13" spans="1:6" x14ac:dyDescent="0.2">
      <c r="D13" s="3"/>
    </row>
    <row r="14" spans="1:6" x14ac:dyDescent="0.2">
      <c r="B14" t="s">
        <v>30</v>
      </c>
      <c r="D14" s="12">
        <f>IF(D12&gt;0,D12,0)</f>
        <v>85.37</v>
      </c>
      <c r="F14" s="5"/>
    </row>
    <row r="16" spans="1:6" x14ac:dyDescent="0.2">
      <c r="B16" t="s">
        <v>31</v>
      </c>
      <c r="D16" s="1">
        <v>8</v>
      </c>
      <c r="F16" s="5" t="s">
        <v>17</v>
      </c>
    </row>
    <row r="18" spans="2:7" x14ac:dyDescent="0.2">
      <c r="B18" t="s">
        <v>11</v>
      </c>
      <c r="D18" s="4">
        <f>D14+D16</f>
        <v>93.37</v>
      </c>
    </row>
    <row r="19" spans="2:7" x14ac:dyDescent="0.2">
      <c r="G19" s="5"/>
    </row>
  </sheetData>
  <sheetProtection sheet="1" objects="1" scenarios="1"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zoomScale="90" zoomScaleNormal="90" workbookViewId="0">
      <selection activeCell="C2" sqref="C2"/>
    </sheetView>
  </sheetViews>
  <sheetFormatPr defaultRowHeight="12.75" x14ac:dyDescent="0.2"/>
  <cols>
    <col min="1" max="1" width="5" bestFit="1" customWidth="1"/>
    <col min="2" max="2" width="13.85546875" bestFit="1" customWidth="1"/>
    <col min="3" max="3" width="17" style="16" bestFit="1" customWidth="1"/>
    <col min="4" max="4" width="7.85546875" bestFit="1" customWidth="1"/>
    <col min="5" max="5" width="12.140625" bestFit="1" customWidth="1"/>
    <col min="6" max="6" width="13.85546875" style="16" bestFit="1" customWidth="1"/>
    <col min="7" max="7" width="14.42578125" style="16" bestFit="1" customWidth="1"/>
    <col min="9" max="9" width="12.140625" style="16" bestFit="1" customWidth="1"/>
    <col min="11" max="11" width="11.7109375" customWidth="1"/>
    <col min="13" max="13" width="9.140625" style="16"/>
  </cols>
  <sheetData>
    <row r="1" spans="1:15" ht="15" x14ac:dyDescent="0.25">
      <c r="A1" s="14" t="s">
        <v>32</v>
      </c>
      <c r="B1" s="14" t="s">
        <v>33</v>
      </c>
      <c r="C1" s="14" t="s">
        <v>34</v>
      </c>
      <c r="D1" s="14" t="s">
        <v>35</v>
      </c>
      <c r="E1" s="15" t="s">
        <v>36</v>
      </c>
      <c r="J1" s="17"/>
    </row>
    <row r="2" spans="1:15" x14ac:dyDescent="0.2">
      <c r="A2" s="18">
        <v>1</v>
      </c>
      <c r="B2" s="18">
        <v>19</v>
      </c>
      <c r="C2" s="19"/>
      <c r="D2" s="18">
        <f t="shared" ref="D2:D11" si="0">ABS(B2-C2)</f>
        <v>19</v>
      </c>
      <c r="E2" s="20">
        <f>IF(D2=0,4,IF(D2&lt;=1,2,0))</f>
        <v>0</v>
      </c>
    </row>
    <row r="3" spans="1:15" x14ac:dyDescent="0.2">
      <c r="A3" s="18">
        <v>2</v>
      </c>
      <c r="B3" s="18">
        <v>24</v>
      </c>
      <c r="C3" s="19"/>
      <c r="D3" s="18">
        <f t="shared" si="0"/>
        <v>24</v>
      </c>
      <c r="E3" s="20">
        <f t="shared" ref="E3:E11" si="1">IF(D3=0,4,IF(D3&lt;=1,2,0))</f>
        <v>0</v>
      </c>
      <c r="O3" s="21"/>
    </row>
    <row r="4" spans="1:15" x14ac:dyDescent="0.2">
      <c r="A4" s="18">
        <v>3</v>
      </c>
      <c r="B4" s="18">
        <v>18</v>
      </c>
      <c r="C4" s="19"/>
      <c r="D4" s="18">
        <f t="shared" si="0"/>
        <v>18</v>
      </c>
      <c r="E4" s="20">
        <f t="shared" si="1"/>
        <v>0</v>
      </c>
    </row>
    <row r="5" spans="1:15" x14ac:dyDescent="0.2">
      <c r="A5" s="18">
        <v>4</v>
      </c>
      <c r="B5" s="18">
        <v>14</v>
      </c>
      <c r="C5" s="19"/>
      <c r="D5" s="18">
        <f t="shared" si="0"/>
        <v>14</v>
      </c>
      <c r="E5" s="20">
        <f t="shared" si="1"/>
        <v>0</v>
      </c>
    </row>
    <row r="6" spans="1:15" x14ac:dyDescent="0.2">
      <c r="A6" s="18">
        <v>5</v>
      </c>
      <c r="B6" s="18">
        <v>13</v>
      </c>
      <c r="C6" s="19"/>
      <c r="D6" s="18">
        <f t="shared" si="0"/>
        <v>13</v>
      </c>
      <c r="E6" s="20">
        <f t="shared" si="1"/>
        <v>0</v>
      </c>
    </row>
    <row r="7" spans="1:15" x14ac:dyDescent="0.2">
      <c r="A7" s="18">
        <v>6</v>
      </c>
      <c r="B7" s="18">
        <v>16</v>
      </c>
      <c r="C7" s="19"/>
      <c r="D7" s="18">
        <f t="shared" si="0"/>
        <v>16</v>
      </c>
      <c r="E7" s="20">
        <f t="shared" si="1"/>
        <v>0</v>
      </c>
    </row>
    <row r="8" spans="1:15" x14ac:dyDescent="0.2">
      <c r="A8" s="18">
        <v>7</v>
      </c>
      <c r="B8" s="18">
        <v>18</v>
      </c>
      <c r="C8" s="19"/>
      <c r="D8" s="18">
        <f t="shared" si="0"/>
        <v>18</v>
      </c>
      <c r="E8" s="20">
        <f t="shared" si="1"/>
        <v>0</v>
      </c>
    </row>
    <row r="9" spans="1:15" x14ac:dyDescent="0.2">
      <c r="A9" s="18">
        <v>8</v>
      </c>
      <c r="B9" s="18">
        <v>16</v>
      </c>
      <c r="C9" s="19"/>
      <c r="D9" s="18">
        <f t="shared" si="0"/>
        <v>16</v>
      </c>
      <c r="E9" s="20">
        <f t="shared" si="1"/>
        <v>0</v>
      </c>
    </row>
    <row r="10" spans="1:15" x14ac:dyDescent="0.2">
      <c r="A10" s="18">
        <v>9</v>
      </c>
      <c r="B10" s="18">
        <v>16</v>
      </c>
      <c r="C10" s="19"/>
      <c r="D10" s="18">
        <f t="shared" si="0"/>
        <v>16</v>
      </c>
      <c r="E10" s="20">
        <f t="shared" si="1"/>
        <v>0</v>
      </c>
    </row>
    <row r="11" spans="1:15" x14ac:dyDescent="0.2">
      <c r="A11" s="18">
        <v>10</v>
      </c>
      <c r="B11" s="18">
        <v>16</v>
      </c>
      <c r="C11" s="22"/>
      <c r="D11" s="18">
        <f t="shared" si="0"/>
        <v>16</v>
      </c>
      <c r="E11" s="20">
        <f t="shared" si="1"/>
        <v>0</v>
      </c>
    </row>
    <row r="12" spans="1:15" x14ac:dyDescent="0.2">
      <c r="E12" s="20">
        <f>SUM(E1:E10)</f>
        <v>0</v>
      </c>
    </row>
    <row r="13" spans="1:15" ht="15" x14ac:dyDescent="0.25">
      <c r="A13" s="14" t="s">
        <v>32</v>
      </c>
      <c r="B13" s="14" t="s">
        <v>37</v>
      </c>
      <c r="C13" s="14" t="s">
        <v>38</v>
      </c>
      <c r="D13" s="14" t="s">
        <v>35</v>
      </c>
      <c r="E13" s="14" t="s">
        <v>39</v>
      </c>
    </row>
    <row r="14" spans="1:15" x14ac:dyDescent="0.2">
      <c r="A14" s="18">
        <v>1</v>
      </c>
      <c r="B14" s="18">
        <v>95</v>
      </c>
      <c r="C14" s="19"/>
      <c r="D14" s="18">
        <f t="shared" ref="D14:D23" si="2">ABS(C14-B14)</f>
        <v>95</v>
      </c>
      <c r="E14" s="20">
        <f t="shared" ref="E14:E23" si="3">IF(C14=B14,3,IF(D14&lt;=5,2,0))</f>
        <v>0</v>
      </c>
    </row>
    <row r="15" spans="1:15" x14ac:dyDescent="0.2">
      <c r="A15" s="18">
        <v>2</v>
      </c>
      <c r="B15" s="18">
        <v>105</v>
      </c>
      <c r="C15" s="19"/>
      <c r="D15" s="18">
        <f t="shared" si="2"/>
        <v>105</v>
      </c>
      <c r="E15" s="20">
        <f t="shared" si="3"/>
        <v>0</v>
      </c>
    </row>
    <row r="16" spans="1:15" x14ac:dyDescent="0.2">
      <c r="A16" s="18">
        <v>3</v>
      </c>
      <c r="B16" s="18">
        <v>95</v>
      </c>
      <c r="C16" s="19"/>
      <c r="D16" s="18">
        <f t="shared" si="2"/>
        <v>95</v>
      </c>
      <c r="E16" s="20">
        <f t="shared" si="3"/>
        <v>0</v>
      </c>
    </row>
    <row r="17" spans="1:5" x14ac:dyDescent="0.2">
      <c r="A17" s="18">
        <v>4</v>
      </c>
      <c r="B17" s="18">
        <v>95</v>
      </c>
      <c r="C17" s="19"/>
      <c r="D17" s="18">
        <f t="shared" si="2"/>
        <v>95</v>
      </c>
      <c r="E17" s="20">
        <f t="shared" si="3"/>
        <v>0</v>
      </c>
    </row>
    <row r="18" spans="1:5" x14ac:dyDescent="0.2">
      <c r="A18" s="18">
        <v>5</v>
      </c>
      <c r="B18" s="18">
        <v>95</v>
      </c>
      <c r="C18" s="19"/>
      <c r="D18" s="18">
        <f t="shared" si="2"/>
        <v>95</v>
      </c>
      <c r="E18" s="20">
        <f t="shared" si="3"/>
        <v>0</v>
      </c>
    </row>
    <row r="19" spans="1:5" x14ac:dyDescent="0.2">
      <c r="A19" s="18">
        <v>6</v>
      </c>
      <c r="B19" s="18">
        <v>85</v>
      </c>
      <c r="C19" s="19"/>
      <c r="D19" s="18">
        <f t="shared" si="2"/>
        <v>85</v>
      </c>
      <c r="E19" s="20">
        <f t="shared" si="3"/>
        <v>0</v>
      </c>
    </row>
    <row r="20" spans="1:5" x14ac:dyDescent="0.2">
      <c r="A20" s="18">
        <v>7</v>
      </c>
      <c r="B20" s="18">
        <v>95</v>
      </c>
      <c r="C20" s="19"/>
      <c r="D20" s="18">
        <f t="shared" si="2"/>
        <v>95</v>
      </c>
      <c r="E20" s="20">
        <f t="shared" si="3"/>
        <v>0</v>
      </c>
    </row>
    <row r="21" spans="1:5" x14ac:dyDescent="0.2">
      <c r="A21" s="18">
        <v>8</v>
      </c>
      <c r="B21" s="18">
        <v>90</v>
      </c>
      <c r="C21" s="19"/>
      <c r="D21" s="18">
        <f t="shared" si="2"/>
        <v>90</v>
      </c>
      <c r="E21" s="20">
        <f t="shared" si="3"/>
        <v>0</v>
      </c>
    </row>
    <row r="22" spans="1:5" x14ac:dyDescent="0.2">
      <c r="A22" s="18">
        <v>9</v>
      </c>
      <c r="B22" s="18">
        <v>90</v>
      </c>
      <c r="C22" s="19"/>
      <c r="D22" s="18">
        <f t="shared" si="2"/>
        <v>90</v>
      </c>
      <c r="E22" s="20">
        <f t="shared" si="3"/>
        <v>0</v>
      </c>
    </row>
    <row r="23" spans="1:5" x14ac:dyDescent="0.2">
      <c r="A23" s="18">
        <v>10</v>
      </c>
      <c r="B23" s="18">
        <v>90</v>
      </c>
      <c r="C23" s="22"/>
      <c r="D23" s="18">
        <f t="shared" si="2"/>
        <v>90</v>
      </c>
      <c r="E23" s="20">
        <f t="shared" si="3"/>
        <v>0</v>
      </c>
    </row>
    <row r="24" spans="1:5" ht="15" x14ac:dyDescent="0.25">
      <c r="B24" s="16"/>
      <c r="C24" s="15" t="s">
        <v>40</v>
      </c>
      <c r="E24" s="20">
        <f>SUM(E13:E22)</f>
        <v>0</v>
      </c>
    </row>
    <row r="25" spans="1:5" x14ac:dyDescent="0.2">
      <c r="B25" s="16"/>
      <c r="C25" s="23"/>
    </row>
    <row r="26" spans="1:5" ht="15.75" thickBot="1" x14ac:dyDescent="0.3">
      <c r="E26" s="24" t="s">
        <v>41</v>
      </c>
    </row>
    <row r="27" spans="1:5" ht="13.5" thickBot="1" x14ac:dyDescent="0.25">
      <c r="E27" s="25">
        <f>SUM(E2:E11,E14:E23,+C25)</f>
        <v>0</v>
      </c>
    </row>
  </sheetData>
  <sheetProtection sheet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zoomScale="170" zoomScaleNormal="170" workbookViewId="0">
      <selection activeCell="C13" sqref="C13"/>
    </sheetView>
  </sheetViews>
  <sheetFormatPr defaultRowHeight="12.75" x14ac:dyDescent="0.2"/>
  <cols>
    <col min="1" max="1" width="5" bestFit="1" customWidth="1"/>
    <col min="2" max="2" width="11.5703125" bestFit="1" customWidth="1"/>
    <col min="3" max="3" width="17" bestFit="1" customWidth="1"/>
    <col min="4" max="4" width="9.140625" style="16"/>
    <col min="5" max="5" width="12.7109375" bestFit="1" customWidth="1"/>
    <col min="7" max="7" width="11.7109375" customWidth="1"/>
  </cols>
  <sheetData>
    <row r="1" spans="1:5" ht="15" x14ac:dyDescent="0.25">
      <c r="A1" s="14" t="s">
        <v>32</v>
      </c>
      <c r="B1" s="14" t="s">
        <v>33</v>
      </c>
      <c r="C1" s="14" t="s">
        <v>34</v>
      </c>
      <c r="D1" s="14" t="s">
        <v>35</v>
      </c>
      <c r="E1" s="14" t="s">
        <v>36</v>
      </c>
    </row>
    <row r="2" spans="1:5" x14ac:dyDescent="0.2">
      <c r="A2" s="18">
        <v>1</v>
      </c>
      <c r="B2" s="18">
        <v>19</v>
      </c>
      <c r="C2" s="19">
        <v>18</v>
      </c>
      <c r="D2" s="18">
        <f t="shared" ref="D2:D11" si="0">ABS(B2-C2)</f>
        <v>1</v>
      </c>
      <c r="E2" s="26">
        <f>IF(D2=0,5,IF(D2&lt;=1,2,0))</f>
        <v>2</v>
      </c>
    </row>
    <row r="3" spans="1:5" x14ac:dyDescent="0.2">
      <c r="A3" s="18">
        <v>2</v>
      </c>
      <c r="B3" s="18">
        <v>24</v>
      </c>
      <c r="C3" s="19">
        <v>23</v>
      </c>
      <c r="D3" s="18">
        <f t="shared" si="0"/>
        <v>1</v>
      </c>
      <c r="E3" s="26">
        <f t="shared" ref="E3:E11" si="1">IF(D3=0,5,IF(D3&lt;=1,2,0))</f>
        <v>2</v>
      </c>
    </row>
    <row r="4" spans="1:5" x14ac:dyDescent="0.2">
      <c r="A4" s="18">
        <v>3</v>
      </c>
      <c r="B4" s="18">
        <v>18</v>
      </c>
      <c r="C4" s="19">
        <v>18</v>
      </c>
      <c r="D4" s="18">
        <f t="shared" si="0"/>
        <v>0</v>
      </c>
      <c r="E4" s="26">
        <f t="shared" si="1"/>
        <v>5</v>
      </c>
    </row>
    <row r="5" spans="1:5" x14ac:dyDescent="0.2">
      <c r="A5" s="18">
        <v>4</v>
      </c>
      <c r="B5" s="18">
        <v>14</v>
      </c>
      <c r="C5" s="19">
        <v>15</v>
      </c>
      <c r="D5" s="18">
        <f t="shared" si="0"/>
        <v>1</v>
      </c>
      <c r="E5" s="26">
        <f t="shared" si="1"/>
        <v>2</v>
      </c>
    </row>
    <row r="6" spans="1:5" x14ac:dyDescent="0.2">
      <c r="A6" s="18">
        <v>5</v>
      </c>
      <c r="B6" s="18">
        <v>13</v>
      </c>
      <c r="C6" s="19">
        <v>14</v>
      </c>
      <c r="D6" s="18">
        <f t="shared" si="0"/>
        <v>1</v>
      </c>
      <c r="E6" s="26">
        <f t="shared" si="1"/>
        <v>2</v>
      </c>
    </row>
    <row r="7" spans="1:5" x14ac:dyDescent="0.2">
      <c r="A7" s="18">
        <v>6</v>
      </c>
      <c r="B7" s="18">
        <v>16</v>
      </c>
      <c r="C7" s="19">
        <v>21</v>
      </c>
      <c r="D7" s="18">
        <f t="shared" si="0"/>
        <v>5</v>
      </c>
      <c r="E7" s="26">
        <f t="shared" si="1"/>
        <v>0</v>
      </c>
    </row>
    <row r="8" spans="1:5" x14ac:dyDescent="0.2">
      <c r="A8" s="18">
        <v>7</v>
      </c>
      <c r="B8" s="18">
        <v>18</v>
      </c>
      <c r="C8" s="19">
        <v>20</v>
      </c>
      <c r="D8" s="18">
        <f t="shared" si="0"/>
        <v>2</v>
      </c>
      <c r="E8" s="26">
        <f t="shared" si="1"/>
        <v>0</v>
      </c>
    </row>
    <row r="9" spans="1:5" x14ac:dyDescent="0.2">
      <c r="A9" s="18">
        <v>8</v>
      </c>
      <c r="B9" s="18">
        <v>16</v>
      </c>
      <c r="C9" s="19">
        <v>17</v>
      </c>
      <c r="D9" s="18">
        <f t="shared" si="0"/>
        <v>1</v>
      </c>
      <c r="E9" s="26">
        <f t="shared" si="1"/>
        <v>2</v>
      </c>
    </row>
    <row r="10" spans="1:5" x14ac:dyDescent="0.2">
      <c r="A10" s="27">
        <v>9</v>
      </c>
      <c r="B10" s="27">
        <v>16</v>
      </c>
      <c r="C10" s="19">
        <v>18</v>
      </c>
      <c r="D10" s="18">
        <f t="shared" si="0"/>
        <v>2</v>
      </c>
      <c r="E10" s="26">
        <f t="shared" si="1"/>
        <v>0</v>
      </c>
    </row>
    <row r="11" spans="1:5" x14ac:dyDescent="0.2">
      <c r="A11" s="18">
        <v>10</v>
      </c>
      <c r="B11" s="18">
        <v>16</v>
      </c>
      <c r="C11" s="22">
        <v>17</v>
      </c>
      <c r="D11" s="18">
        <f t="shared" si="0"/>
        <v>1</v>
      </c>
      <c r="E11" s="26">
        <f t="shared" si="1"/>
        <v>2</v>
      </c>
    </row>
    <row r="12" spans="1:5" ht="15" x14ac:dyDescent="0.25">
      <c r="C12" s="28" t="s">
        <v>40</v>
      </c>
    </row>
    <row r="13" spans="1:5" ht="15" x14ac:dyDescent="0.25">
      <c r="C13" s="23"/>
      <c r="E13" s="29" t="s">
        <v>42</v>
      </c>
    </row>
    <row r="14" spans="1:5" x14ac:dyDescent="0.2">
      <c r="E14" s="20">
        <f>SUM(E2:E11,+C13)</f>
        <v>17</v>
      </c>
    </row>
  </sheetData>
  <sheetProtection sheet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SAWTIMBER</vt:lpstr>
      <vt:lpstr>PULPWOOD</vt:lpstr>
      <vt:lpstr>LAND MEASURE</vt:lpstr>
      <vt:lpstr>SENIOR OCULAR</vt:lpstr>
      <vt:lpstr>JUNIOR OCULAR</vt:lpstr>
    </vt:vector>
  </TitlesOfParts>
  <Company>HCBOE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 Workstation</dc:creator>
  <cp:lastModifiedBy>Shawn Collins</cp:lastModifiedBy>
  <dcterms:created xsi:type="dcterms:W3CDTF">2001-03-14T13:54:43Z</dcterms:created>
  <dcterms:modified xsi:type="dcterms:W3CDTF">2024-03-21T20:55:31Z</dcterms:modified>
</cp:coreProperties>
</file>